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lena\Desktop\"/>
    </mc:Choice>
  </mc:AlternateContent>
  <bookViews>
    <workbookView xWindow="0" yWindow="0" windowWidth="28800" windowHeight="12330" activeTab="1"/>
  </bookViews>
  <sheets>
    <sheet name="ROZPOČET" sheetId="1" r:id="rId1"/>
    <sheet name="STŘEDNĚDOBÝ VÝHLED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H10" i="2"/>
  <c r="G11" i="2"/>
  <c r="H11" i="2"/>
  <c r="G12" i="2"/>
  <c r="H12" i="2"/>
  <c r="F11" i="2"/>
  <c r="F12" i="2"/>
  <c r="F10" i="2"/>
  <c r="D10" i="2"/>
  <c r="D12" i="2"/>
  <c r="C11" i="2"/>
  <c r="C12" i="2"/>
  <c r="C10" i="2"/>
  <c r="B11" i="2"/>
  <c r="B10" i="2"/>
  <c r="I12" i="2"/>
  <c r="E12" i="2"/>
  <c r="L12" i="1"/>
  <c r="L11" i="1"/>
  <c r="G12" i="1"/>
  <c r="G10" i="1"/>
  <c r="G11" i="1" l="1"/>
  <c r="K12" i="1"/>
  <c r="K10" i="1"/>
  <c r="I12" i="1"/>
  <c r="I11" i="1"/>
  <c r="H12" i="1"/>
  <c r="H11" i="1"/>
  <c r="H10" i="1"/>
  <c r="F12" i="1" l="1"/>
  <c r="F10" i="1"/>
  <c r="C10" i="1"/>
  <c r="E12" i="1"/>
  <c r="E10" i="1"/>
  <c r="D12" i="1"/>
  <c r="C11" i="1"/>
  <c r="C12" i="1"/>
</calcChain>
</file>

<file path=xl/comments1.xml><?xml version="1.0" encoding="utf-8"?>
<comments xmlns="http://schemas.openxmlformats.org/spreadsheetml/2006/main">
  <authors>
    <author>Helena Babická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Helena Babická:
</t>
        </r>
        <r>
          <rPr>
            <sz val="9"/>
            <color indexed="81"/>
            <rFont val="Tahoma"/>
            <family val="2"/>
            <charset val="238"/>
          </rPr>
          <t xml:space="preserve">
5 197 tisíc UZ 1  PROVOZ
1 852 tisíc UZ 2  NÁJEM
   131 tisíc UZ 3  ODPISY
     20 tisíc UZ 4  ATLETIKA
     81 tisíc UZ 5  TRENÉŘI, spoluúčast
     15 tisíc UZ 7  LOGOPEDIE
   200 tisíc UZ 8  PLAVÁNÍ
     42 tisíc UZ 21 VESTEC
     20 tisíc UZ 22 NUPAKY
   272 tisíc UZ 138 Praha Pražanům
</t>
        </r>
        <r>
          <rPr>
            <b/>
            <sz val="9"/>
            <color indexed="81"/>
            <rFont val="Tahoma"/>
            <family val="2"/>
            <charset val="238"/>
          </rPr>
          <t>7 830 tisíc CELKEM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Helena Babická:
 </t>
        </r>
        <r>
          <rPr>
            <sz val="9"/>
            <color indexed="81"/>
            <rFont val="Tahoma"/>
            <family val="2"/>
            <charset val="238"/>
          </rPr>
          <t xml:space="preserve">
     14 tisíc  UZ 13014 obědy MPSV na 09-12/2022
1 397 tisíc   UZ 96       odměny
</t>
        </r>
        <r>
          <rPr>
            <b/>
            <sz val="9"/>
            <color indexed="81"/>
            <rFont val="Tahoma"/>
            <family val="2"/>
            <charset val="238"/>
          </rPr>
          <t xml:space="preserve">1 411 tisíc CELKEM 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Helena Babická:</t>
        </r>
        <r>
          <rPr>
            <sz val="9"/>
            <color indexed="81"/>
            <rFont val="Tahoma"/>
            <family val="2"/>
            <charset val="238"/>
          </rPr>
          <t xml:space="preserve">
51 403 tisíc  UZ 33353
    203 tisíc  UZ 33086 na 01-06/2022
    139 tisíc  UZ 33086 na 09-12/2022
    628 tisíc  UZ 33087
    197 tisíc  UZ 33088</t>
        </r>
        <r>
          <rPr>
            <b/>
            <sz val="9"/>
            <color indexed="81"/>
            <rFont val="Tahoma"/>
            <family val="2"/>
            <charset val="238"/>
          </rPr>
          <t xml:space="preserve">
52 570 tisíc  CELKEM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Helena Babická:
</t>
        </r>
        <r>
          <rPr>
            <sz val="9"/>
            <color indexed="81"/>
            <rFont val="Tahoma"/>
            <family val="2"/>
            <charset val="238"/>
          </rPr>
          <t xml:space="preserve">
    435 tisíc  šablony JAK IV.
    271 tisíc  výzva 48 knihovna neinv.
</t>
        </r>
        <r>
          <rPr>
            <b/>
            <sz val="9"/>
            <color indexed="81"/>
            <rFont val="Tahoma"/>
            <family val="2"/>
            <charset val="238"/>
          </rPr>
          <t xml:space="preserve">   706 tisíc  CELKEM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  <charset val="238"/>
          </rPr>
          <t>Helena Babická:</t>
        </r>
        <r>
          <rPr>
            <sz val="9"/>
            <color indexed="81"/>
            <rFont val="Tahoma"/>
            <family val="2"/>
            <charset val="238"/>
          </rPr>
          <t xml:space="preserve">
851 tisíc  výzva 48 knihovna neinv.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Helena Babická:
</t>
        </r>
        <r>
          <rPr>
            <sz val="9"/>
            <color indexed="81"/>
            <rFont val="Tahoma"/>
            <family val="2"/>
            <charset val="238"/>
          </rPr>
          <t xml:space="preserve">
     600 tisíc    výnosy v provozu
  3 100 tisíc    stravné
     200 tisíc    čerpání RF - SRPŠ a dary od rodičů
 </t>
        </r>
        <r>
          <rPr>
            <b/>
            <sz val="9"/>
            <color indexed="81"/>
            <rFont val="Tahoma"/>
            <family val="2"/>
            <charset val="238"/>
          </rPr>
          <t>3 900 tisíc   CELKEM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Helena Babická:</t>
        </r>
        <r>
          <rPr>
            <sz val="9"/>
            <color indexed="81"/>
            <rFont val="Tahoma"/>
            <family val="2"/>
            <charset val="238"/>
          </rPr>
          <t xml:space="preserve">
23 tisíc  UZ 13014 obědy MPSV na 01-06/2022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Helena Babická:</t>
        </r>
        <r>
          <rPr>
            <sz val="9"/>
            <color indexed="81"/>
            <rFont val="Tahoma"/>
            <family val="2"/>
            <charset val="238"/>
          </rPr>
          <t xml:space="preserve">
     545 tisíc  šablony III.
     921 tisíc  výzva 54
</t>
        </r>
        <r>
          <rPr>
            <b/>
            <sz val="9"/>
            <color indexed="81"/>
            <rFont val="Tahoma"/>
            <family val="2"/>
            <charset val="238"/>
          </rPr>
          <t>1 466 tisíc  CELKEM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  <charset val="238"/>
          </rPr>
          <t>Helena Babická:</t>
        </r>
        <r>
          <rPr>
            <sz val="9"/>
            <color indexed="81"/>
            <rFont val="Tahoma"/>
            <family val="2"/>
            <charset val="238"/>
          </rPr>
          <t xml:space="preserve">
1 795 tisíc výzva 48 knihovna neinv.</t>
        </r>
      </text>
    </comment>
  </commentList>
</comments>
</file>

<file path=xl/sharedStrings.xml><?xml version="1.0" encoding="utf-8"?>
<sst xmlns="http://schemas.openxmlformats.org/spreadsheetml/2006/main" count="43" uniqueCount="20">
  <si>
    <t>Městská část</t>
  </si>
  <si>
    <t>MHMP</t>
  </si>
  <si>
    <t>MŠMT</t>
  </si>
  <si>
    <t>EU</t>
  </si>
  <si>
    <t>HČ</t>
  </si>
  <si>
    <t>DČ</t>
  </si>
  <si>
    <r>
      <t xml:space="preserve"> </t>
    </r>
    <r>
      <rPr>
        <b/>
        <sz val="9"/>
        <rFont val="Calibri"/>
        <family val="2"/>
        <charset val="238"/>
      </rPr>
      <t xml:space="preserve">PŘÍSPĚVKY </t>
    </r>
  </si>
  <si>
    <r>
      <t xml:space="preserve"> </t>
    </r>
    <r>
      <rPr>
        <b/>
        <sz val="9"/>
        <rFont val="Calibri"/>
        <family val="2"/>
        <charset val="238"/>
      </rPr>
      <t xml:space="preserve">VÝNOSY </t>
    </r>
  </si>
  <si>
    <r>
      <t xml:space="preserve"> </t>
    </r>
    <r>
      <rPr>
        <b/>
        <sz val="9"/>
        <rFont val="Calibri"/>
        <family val="2"/>
        <charset val="238"/>
      </rPr>
      <t xml:space="preserve">NÁKLADY </t>
    </r>
  </si>
  <si>
    <t>STŘEDNĚDOBÝ VÝHLED ROZPOČTU PŘÍSPĚVKOVÉ ORGANIZACE</t>
  </si>
  <si>
    <t>MČ</t>
  </si>
  <si>
    <t>v tis. Kč</t>
  </si>
  <si>
    <t>ROK 2024</t>
  </si>
  <si>
    <t>ROK 2025</t>
  </si>
  <si>
    <t>Očekávaná skutečnost za rok 2022</t>
  </si>
  <si>
    <t>Rozpočet pro rok 2023</t>
  </si>
  <si>
    <t>x</t>
  </si>
  <si>
    <t>V příspěvcích EU uvádíme pouze schválené projekty.</t>
  </si>
  <si>
    <t>Základní škola
Mikulova</t>
  </si>
  <si>
    <t>ROZPOČET PRO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</si>
</sst>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24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3" borderId="19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3" borderId="19" xfId="0" applyFon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center"/>
    </xf>
    <xf numFmtId="0" fontId="5" fillId="3" borderId="34" xfId="0" applyFont="1" applyFill="1" applyBorder="1"/>
    <xf numFmtId="0" fontId="5" fillId="3" borderId="34" xfId="0" applyFont="1" applyFill="1" applyBorder="1" applyAlignment="1">
      <alignment horizontal="left"/>
    </xf>
    <xf numFmtId="0" fontId="0" fillId="0" borderId="32" xfId="0" applyBorder="1"/>
    <xf numFmtId="0" fontId="11" fillId="0" borderId="17" xfId="0" applyFont="1" applyBorder="1"/>
    <xf numFmtId="0" fontId="11" fillId="0" borderId="31" xfId="0" applyFont="1" applyBorder="1"/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L14"/>
  <sheetViews>
    <sheetView workbookViewId="0">
      <selection activeCell="A5" sqref="A5:L5"/>
    </sheetView>
  </sheetViews>
  <sheetFormatPr defaultRowHeight="15" x14ac:dyDescent="0.25"/>
  <cols>
    <col min="1" max="1" width="3.85546875" customWidth="1"/>
    <col min="2" max="2" width="27.7109375" customWidth="1"/>
    <col min="3" max="4" width="11.7109375" customWidth="1"/>
  </cols>
  <sheetData>
    <row r="5" spans="1:12" ht="36" x14ac:dyDescent="0.55000000000000004">
      <c r="A5" s="39" t="s">
        <v>19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7" thickBot="1" x14ac:dyDescent="0.45">
      <c r="B6" s="1"/>
      <c r="L6" s="24" t="s">
        <v>11</v>
      </c>
    </row>
    <row r="7" spans="1:12" x14ac:dyDescent="0.25">
      <c r="B7" s="40" t="s">
        <v>18</v>
      </c>
      <c r="C7" s="43" t="s">
        <v>14</v>
      </c>
      <c r="D7" s="44"/>
      <c r="E7" s="44"/>
      <c r="F7" s="44"/>
      <c r="G7" s="45"/>
      <c r="H7" s="46" t="s">
        <v>15</v>
      </c>
      <c r="I7" s="44"/>
      <c r="J7" s="44"/>
      <c r="K7" s="44"/>
      <c r="L7" s="47"/>
    </row>
    <row r="8" spans="1:12" ht="15" customHeight="1" x14ac:dyDescent="0.25">
      <c r="B8" s="41"/>
      <c r="C8" s="48" t="s">
        <v>0</v>
      </c>
      <c r="D8" s="49"/>
      <c r="E8" s="35" t="s">
        <v>1</v>
      </c>
      <c r="F8" s="35" t="s">
        <v>2</v>
      </c>
      <c r="G8" s="50" t="s">
        <v>3</v>
      </c>
      <c r="H8" s="52" t="s">
        <v>0</v>
      </c>
      <c r="I8" s="49"/>
      <c r="J8" s="35" t="s">
        <v>1</v>
      </c>
      <c r="K8" s="35" t="s">
        <v>2</v>
      </c>
      <c r="L8" s="37" t="s">
        <v>3</v>
      </c>
    </row>
    <row r="9" spans="1:12" ht="15.75" thickBot="1" x14ac:dyDescent="0.3">
      <c r="B9" s="42"/>
      <c r="C9" s="2" t="s">
        <v>4</v>
      </c>
      <c r="D9" s="3" t="s">
        <v>5</v>
      </c>
      <c r="E9" s="36"/>
      <c r="F9" s="36"/>
      <c r="G9" s="51"/>
      <c r="H9" s="4" t="s">
        <v>4</v>
      </c>
      <c r="I9" s="3" t="s">
        <v>5</v>
      </c>
      <c r="J9" s="36"/>
      <c r="K9" s="36"/>
      <c r="L9" s="38"/>
    </row>
    <row r="10" spans="1:12" ht="15.75" thickBot="1" x14ac:dyDescent="0.3">
      <c r="B10" s="5" t="s">
        <v>6</v>
      </c>
      <c r="C10" s="6">
        <f>5197+1852+131+20+81+15+200+42+20+272</f>
        <v>7830</v>
      </c>
      <c r="D10" s="27" t="s">
        <v>16</v>
      </c>
      <c r="E10" s="7">
        <f>14+1397</f>
        <v>1411</v>
      </c>
      <c r="F10" s="7">
        <f>51403+203+139+197+628</f>
        <v>52570</v>
      </c>
      <c r="G10" s="8">
        <f>435+271</f>
        <v>706</v>
      </c>
      <c r="H10" s="9">
        <f>C10*1.1</f>
        <v>8613</v>
      </c>
      <c r="I10" s="27" t="s">
        <v>16</v>
      </c>
      <c r="J10" s="7">
        <v>1552</v>
      </c>
      <c r="K10" s="7">
        <f>F10*1.1</f>
        <v>57827.000000000007</v>
      </c>
      <c r="L10" s="10">
        <v>851</v>
      </c>
    </row>
    <row r="11" spans="1:12" ht="15.75" thickBot="1" x14ac:dyDescent="0.3">
      <c r="B11" s="11" t="s">
        <v>7</v>
      </c>
      <c r="C11" s="12">
        <f>600+3100+200</f>
        <v>3900</v>
      </c>
      <c r="D11" s="13">
        <v>1950</v>
      </c>
      <c r="E11" s="13">
        <v>23</v>
      </c>
      <c r="F11" s="26" t="s">
        <v>16</v>
      </c>
      <c r="G11" s="28">
        <f>545+921</f>
        <v>1466</v>
      </c>
      <c r="H11" s="14">
        <f>C11*1.1</f>
        <v>4290</v>
      </c>
      <c r="I11" s="13">
        <f>D11*1.1</f>
        <v>2145</v>
      </c>
      <c r="J11" s="13">
        <v>25</v>
      </c>
      <c r="K11" s="26" t="s">
        <v>16</v>
      </c>
      <c r="L11" s="15">
        <f>1795</f>
        <v>1795</v>
      </c>
    </row>
    <row r="12" spans="1:12" ht="15.75" thickBot="1" x14ac:dyDescent="0.3">
      <c r="B12" s="5" t="s">
        <v>8</v>
      </c>
      <c r="C12" s="16">
        <f>C10+C11</f>
        <v>11730</v>
      </c>
      <c r="D12" s="17">
        <f>D11-300</f>
        <v>1650</v>
      </c>
      <c r="E12" s="17">
        <f>E10+E11</f>
        <v>1434</v>
      </c>
      <c r="F12" s="17">
        <f>F10</f>
        <v>52570</v>
      </c>
      <c r="G12" s="18">
        <f>G10+G11</f>
        <v>2172</v>
      </c>
      <c r="H12" s="19">
        <f>C12*1.1</f>
        <v>12903.000000000002</v>
      </c>
      <c r="I12" s="17">
        <f>D12*1.1</f>
        <v>1815.0000000000002</v>
      </c>
      <c r="J12" s="17">
        <v>1577</v>
      </c>
      <c r="K12" s="17">
        <f>F12*1.1</f>
        <v>57827.000000000007</v>
      </c>
      <c r="L12" s="20">
        <f>L10+L11</f>
        <v>2646</v>
      </c>
    </row>
    <row r="14" spans="1:12" x14ac:dyDescent="0.25">
      <c r="B14" t="s">
        <v>17</v>
      </c>
    </row>
  </sheetData>
  <mergeCells count="12">
    <mergeCell ref="K8:K9"/>
    <mergeCell ref="L8:L9"/>
    <mergeCell ref="A5:L5"/>
    <mergeCell ref="B7:B9"/>
    <mergeCell ref="C7:G7"/>
    <mergeCell ref="H7:L7"/>
    <mergeCell ref="C8:D8"/>
    <mergeCell ref="E8:E9"/>
    <mergeCell ref="F8:F9"/>
    <mergeCell ref="G8:G9"/>
    <mergeCell ref="H8:I8"/>
    <mergeCell ref="J8:J9"/>
  </mergeCells>
  <pageMargins left="0.7" right="0.7" top="0.78740157499999996" bottom="0.78740157499999996" header="0.3" footer="0.3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workbookViewId="0">
      <selection activeCell="E22" sqref="E22"/>
    </sheetView>
  </sheetViews>
  <sheetFormatPr defaultRowHeight="15" x14ac:dyDescent="0.25"/>
  <cols>
    <col min="1" max="1" width="32" bestFit="1" customWidth="1"/>
  </cols>
  <sheetData>
    <row r="2" spans="1:11" ht="26.25" x14ac:dyDescent="0.4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21"/>
      <c r="K2" s="21"/>
    </row>
    <row r="3" spans="1:11" ht="26.25" x14ac:dyDescent="0.4">
      <c r="A3" s="57"/>
      <c r="B3" s="57"/>
      <c r="C3" s="57"/>
      <c r="D3" s="57"/>
      <c r="E3" s="57"/>
      <c r="F3" s="57"/>
      <c r="G3" s="57"/>
      <c r="H3" s="57"/>
      <c r="I3" s="57"/>
      <c r="J3" s="23"/>
      <c r="K3" s="23"/>
    </row>
    <row r="4" spans="1:11" ht="31.5" x14ac:dyDescent="0.5">
      <c r="A4" s="58"/>
      <c r="B4" s="58"/>
      <c r="C4" s="58"/>
      <c r="D4" s="58"/>
      <c r="E4" s="58"/>
      <c r="F4" s="58"/>
      <c r="G4" s="58"/>
      <c r="H4" s="58"/>
      <c r="I4" s="58"/>
      <c r="J4" s="22"/>
      <c r="K4" s="22"/>
    </row>
    <row r="5" spans="1:11" ht="26.25" x14ac:dyDescent="0.4">
      <c r="A5" s="1"/>
    </row>
    <row r="6" spans="1:11" ht="16.5" thickBot="1" x14ac:dyDescent="0.3">
      <c r="I6" s="25" t="s">
        <v>11</v>
      </c>
    </row>
    <row r="7" spans="1:11" ht="15" customHeight="1" x14ac:dyDescent="0.25">
      <c r="A7" s="40" t="s">
        <v>18</v>
      </c>
      <c r="B7" s="59" t="s">
        <v>12</v>
      </c>
      <c r="C7" s="60"/>
      <c r="D7" s="60"/>
      <c r="E7" s="61"/>
      <c r="F7" s="59" t="s">
        <v>13</v>
      </c>
      <c r="G7" s="60"/>
      <c r="H7" s="60"/>
      <c r="I7" s="61"/>
    </row>
    <row r="8" spans="1:11" x14ac:dyDescent="0.25">
      <c r="A8" s="41"/>
      <c r="B8" s="62" t="s">
        <v>10</v>
      </c>
      <c r="C8" s="53" t="s">
        <v>1</v>
      </c>
      <c r="D8" s="53" t="s">
        <v>2</v>
      </c>
      <c r="E8" s="55" t="s">
        <v>3</v>
      </c>
      <c r="F8" s="62" t="s">
        <v>10</v>
      </c>
      <c r="G8" s="53" t="s">
        <v>1</v>
      </c>
      <c r="H8" s="53" t="s">
        <v>2</v>
      </c>
      <c r="I8" s="55" t="s">
        <v>3</v>
      </c>
    </row>
    <row r="9" spans="1:11" ht="15.75" thickBot="1" x14ac:dyDescent="0.3">
      <c r="A9" s="42"/>
      <c r="B9" s="63"/>
      <c r="C9" s="54"/>
      <c r="D9" s="54"/>
      <c r="E9" s="56"/>
      <c r="F9" s="63"/>
      <c r="G9" s="54"/>
      <c r="H9" s="54"/>
      <c r="I9" s="56"/>
    </row>
    <row r="10" spans="1:11" ht="15.75" thickBot="1" x14ac:dyDescent="0.3">
      <c r="A10" s="30" t="s">
        <v>6</v>
      </c>
      <c r="B10" s="9">
        <f>CEILING(ROZPOČET!H10*1.1,1)</f>
        <v>9475</v>
      </c>
      <c r="C10" s="7">
        <f>CEILING(ROZPOČET!J10*1.1,1)</f>
        <v>1708</v>
      </c>
      <c r="D10" s="7">
        <f>CEILING(ROZPOČET!K10*1.1,1)</f>
        <v>63610</v>
      </c>
      <c r="E10" s="10">
        <v>1436</v>
      </c>
      <c r="F10" s="9">
        <f>CEILING(B10*1.1,1)</f>
        <v>10423</v>
      </c>
      <c r="G10" s="7">
        <f t="shared" ref="G10:H12" si="0">CEILING(C10*1.1,1)</f>
        <v>1879</v>
      </c>
      <c r="H10" s="7">
        <f t="shared" si="0"/>
        <v>69971</v>
      </c>
      <c r="I10" s="10">
        <v>461</v>
      </c>
    </row>
    <row r="11" spans="1:11" ht="15.75" thickBot="1" x14ac:dyDescent="0.3">
      <c r="A11" s="31" t="s">
        <v>7</v>
      </c>
      <c r="B11" s="14">
        <f>CEILING((ROZPOČET!H11+ROZPOČET!I11)*1.1,1)</f>
        <v>7079</v>
      </c>
      <c r="C11" s="7">
        <f>CEILING(ROZPOČET!J11*1.1,1)</f>
        <v>28</v>
      </c>
      <c r="D11" s="7">
        <v>0</v>
      </c>
      <c r="E11" s="29" t="s">
        <v>16</v>
      </c>
      <c r="F11" s="9">
        <f t="shared" ref="F11:F12" si="1">CEILING(B11*1.1,1)</f>
        <v>7787</v>
      </c>
      <c r="G11" s="7">
        <f t="shared" si="0"/>
        <v>31</v>
      </c>
      <c r="H11" s="7">
        <f t="shared" si="0"/>
        <v>0</v>
      </c>
      <c r="I11" s="29" t="s">
        <v>16</v>
      </c>
    </row>
    <row r="12" spans="1:11" ht="15.75" thickBot="1" x14ac:dyDescent="0.3">
      <c r="A12" s="30" t="s">
        <v>8</v>
      </c>
      <c r="B12" s="33">
        <v>16554</v>
      </c>
      <c r="C12" s="32">
        <f>CEILING(ROZPOČET!J12*1.1,1)</f>
        <v>1735</v>
      </c>
      <c r="D12" s="32">
        <f>CEILING(ROZPOČET!K12*1.1,1)</f>
        <v>63610</v>
      </c>
      <c r="E12" s="20">
        <f>E10</f>
        <v>1436</v>
      </c>
      <c r="F12" s="34">
        <f t="shared" si="1"/>
        <v>18210</v>
      </c>
      <c r="G12" s="32">
        <f t="shared" si="0"/>
        <v>1909</v>
      </c>
      <c r="H12" s="32">
        <f t="shared" si="0"/>
        <v>69971</v>
      </c>
      <c r="I12" s="20">
        <f>I10</f>
        <v>461</v>
      </c>
    </row>
  </sheetData>
  <mergeCells count="14">
    <mergeCell ref="G8:G9"/>
    <mergeCell ref="H8:H9"/>
    <mergeCell ref="I8:I9"/>
    <mergeCell ref="A2:I2"/>
    <mergeCell ref="A4:I4"/>
    <mergeCell ref="A7:A9"/>
    <mergeCell ref="B7:E7"/>
    <mergeCell ref="F7:I7"/>
    <mergeCell ref="B8:B9"/>
    <mergeCell ref="C8:C9"/>
    <mergeCell ref="D8:D9"/>
    <mergeCell ref="E8:E9"/>
    <mergeCell ref="F8:F9"/>
    <mergeCell ref="A3:I3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STŘEDNĚDOBÝ VÝHLED</vt:lpstr>
    </vt:vector>
  </TitlesOfParts>
  <Company>Úřad městské části Praha 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Marie (EO) P11</dc:creator>
  <cp:lastModifiedBy>Petra Zelena</cp:lastModifiedBy>
  <cp:lastPrinted>2017-10-10T11:56:46Z</cp:lastPrinted>
  <dcterms:created xsi:type="dcterms:W3CDTF">2017-10-10T11:55:14Z</dcterms:created>
  <dcterms:modified xsi:type="dcterms:W3CDTF">2022-12-28T07:19:17Z</dcterms:modified>
</cp:coreProperties>
</file>